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26401243341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Когорта" sheetId="1" r:id="Rb3ad4bab7f8140e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;(#,##0);&quot;–&quot;"/>
    <x:numFmt numFmtId="201" formatCode="yyyy-mm-dd"/>
    <x:numFmt numFmtId="202" formatCode="@"/>
    <x:numFmt numFmtId="203" formatCode="0.0%;(0.0%);&quot;–&quot;"/>
    <x:numFmt numFmtId="204" formatCode="0.00"/>
  </x:numFmts>
  <x:fonts count="7">
    <x:font>
      <x:sz val="11"/>
      <x:name val="Carlito"/>
    </x:font>
    <x:font>
      <x:sz val="10"/>
      <x:color rgb="FF000000"/>
      <x:name val="Arial"/>
    </x:font>
    <x:font>
      <x:b/>
      <x:sz val="16"/>
      <x:color rgb="FF17324D"/>
      <x:name val="Arial"/>
    </x:font>
    <x:font>
      <x:sz val="10"/>
      <x:color rgb="FF677482"/>
      <x:name val="Arial"/>
    </x:font>
    <x:font>
      <x:b/>
      <x:sz val="10"/>
      <x:color rgb="FFFFFFFF"/>
      <x:name val="Arial"/>
    </x:font>
    <x:font>
      <x:sz val="10"/>
      <x:color rgb="FF1565C0"/>
      <x:name val="Arial"/>
    </x:font>
    <x:font>
      <x:b/>
      <x:sz val="10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4F1F2"/>
      </x:patternFill>
    </x:fill>
    <x:fill>
      <x:patternFill patternType="solid">
        <x:fgColor rgb="FF17324D"/>
      </x:patternFill>
    </x:fill>
    <x:fill>
      <x:patternFill patternType="solid">
        <x:fgColor rgb="FFEAF4FB"/>
      </x:patternFill>
    </x:fill>
  </x:fills>
  <x:borders count="2">
    <x:border/>
    <x:border>
      <x:bottom style="thin">
        <x:color rgb="FF087F8C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0" fontId="5" fillId="4" borderId="0" xfId="0" applyNumberFormat="1" applyFont="1" applyFill="1" applyBorder="1" applyAlignment="1">
      <x:alignment vertical="center"/>
    </x:xf>
    <x:xf numFmtId="201" fontId="5" fillId="4" borderId="0" xfId="0" applyNumberFormat="1" applyFont="1" applyFill="1" applyBorder="1" applyAlignment="1">
      <x:alignment vertical="center"/>
    </x:xf>
    <x:xf numFmtId="202" fontId="5" fillId="4" borderId="0" xfId="0" applyNumberFormat="1" applyFont="1" applyFill="1" applyBorder="1" applyAlignment="1">
      <x:alignment vertical="center"/>
    </x:xf>
    <x:xf numFmtId="203" fontId="5" fillId="4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horizontal="right" vertical="center"/>
    </x:xf>
    <x:xf numFmtId="204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6">
    <x:dxf>
      <x:font>
        <x:b/>
        <x:color rgb="FFA61C23"/>
      </x:font>
      <x:fill>
        <x:patternFill patternType="solid">
          <x:bgColor rgb="FFFCE8E8"/>
        </x:patternFill>
      </x:fill>
    </x:dxf>
    <x:dxf>
      <x:font>
        <x:b/>
        <x:color rgb="FFA61C23"/>
      </x:font>
      <x:fill>
        <x:patternFill patternType="solid">
          <x:bgColor rgb="FFFCE8E8"/>
        </x:patternFill>
      </x:fill>
    </x:dxf>
    <x:dxf>
      <x:font>
        <x:color rgb="FF8A5A00"/>
      </x:font>
      <x:fill>
        <x:patternFill patternType="solid">
          <x:bgColor rgb="FFFFF0CF"/>
        </x:patternFill>
      </x:fill>
    </x:dxf>
    <x:dxf>
      <x:font>
        <x:b/>
        <x:color rgb="FFA61C23"/>
      </x:font>
      <x:fill>
        <x:patternFill patternType="solid">
          <x:bgColor rgb="FFFCE8E8"/>
        </x:patternFill>
      </x:fill>
    </x:dxf>
    <x:dxf>
      <x:font>
        <x:b/>
        <x:color rgb="FFA61C23"/>
      </x:font>
      <x:fill>
        <x:patternFill patternType="solid">
          <x:bgColor rgb="FFFCE8E8"/>
        </x:patternFill>
      </x:fill>
    </x:dxf>
    <x:dxf>
      <x:font>
        <x:color rgb="FF8A5A00"/>
      </x:font>
      <x:fill>
        <x:patternFill patternType="solid">
          <x:bgColor rgb="FFFFF0C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ebe23a0b6349ea" /><Relationship Type="http://schemas.openxmlformats.org/officeDocument/2006/relationships/theme" Target="/xl/theme/theme1.xml" Id="R6c935f6f8ee14f3a" /><Relationship Type="http://schemas.openxmlformats.org/officeDocument/2006/relationships/sharedStrings" Target="/xl/sharedStrings.xml" Id="Re55398f333c9418b" /><Relationship Type="http://schemas.openxmlformats.org/officeDocument/2006/relationships/worksheet" Target="/xl/worksheets/sheet1.xml" Id="Rb3ad4bab7f8140e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24D"/>
  </x:sheetPr>
  <x:sheetViews>
    <x:sheetView showGridLines="0" workbookViewId="0"/>
  </x:sheetViews>
  <x:sheetFormatPr defaultRowHeight="15"/>
  <x:cols>
    <x:col min="1" max="1" width="48" hidden="0" customWidth="1"/>
    <x:col min="2" max="2" width="23" hidden="0" customWidth="1"/>
    <x:col min="3" max="3" width="4" hidden="0" customWidth="1"/>
    <x:col min="4" max="4" width="51" hidden="0" customWidth="1"/>
    <x:col min="5" max="5" width="23" hidden="0" customWidth="1"/>
    <x:col min="6" max="6" width="4" hidden="0" customWidth="1"/>
  </x:cols>
  <x:sheetData>
    <x:row r="1" ht="9" customHeight="1">
      <x:c r="A1" s="2"/>
      <x:c r="B1" s="2"/>
      <x:c r="C1" s="2"/>
      <x:c r="D1" s="2"/>
      <x:c r="E1" s="2"/>
      <x:c r="F1" s="2"/>
    </x:row>
    <x:row r="2" ht="23" customHeight="1">
      <x:c r="A2" s="3" t="str">
        <x:v>Хак Фин. Юнит-экономика EdTech</x:v>
      </x:c>
      <x:c r="B2" s="2"/>
      <x:c r="C2" s="2"/>
      <x:c r="D2" s="2"/>
      <x:c r="E2" s="2"/>
      <x:c r="F2" s="2"/>
    </x:row>
    <x:row r="3" ht="23" customHeight="1">
      <x:c r="A3" s="4"/>
      <x:c r="B3" s="4"/>
      <x:c r="C3" s="4"/>
      <x:c r="D3" s="4"/>
      <x:c r="E3" s="4"/>
      <x:c r="F3" s="4"/>
    </x:row>
    <x:row r="4" ht="23" customHeight="1">
      <x:c r="A4" s="5" t="str">
        <x:v>1. Замените учебные данные в голубых полях. Одна когорта, один курс. Суммы в рублях.</x:v>
      </x:c>
      <x:c r="B4" s="2"/>
      <x:c r="C4" s="2"/>
      <x:c r="D4" s="2"/>
      <x:c r="E4" s="2"/>
      <x:c r="F4" s="2"/>
    </x:row>
    <x:row r="5" ht="23" customHeight="1">
      <x:c r="A5" s="5" t="str">
        <x:v>2. Укажите лиды платной кампании, конверсию, полную цену курса и расходы за полный цикл когорты.</x:v>
      </x:c>
      <x:c r="B5" s="2"/>
      <x:c r="C5" s="2"/>
      <x:c r="D5" s="2"/>
      <x:c r="E5" s="2"/>
      <x:c r="F5" s="2"/>
    </x:row>
    <x:row r="6" ht="23" customHeight="1">
      <x:c r="A6" s="5" t="str">
        <x:v>3. Смотрите вклад на ученика, прибыль и безубыточность. Один юнит = новый платящий ученик этой кампании.</x:v>
      </x:c>
      <x:c r="B6" s="2"/>
      <x:c r="C6" s="2"/>
      <x:c r="D6" s="2"/>
      <x:c r="E6" s="2"/>
      <x:c r="F6" s="2"/>
    </x:row>
    <x:row r="7" ht="23" customHeight="1">
      <x:c r="A7" s="2"/>
      <x:c r="B7" s="2"/>
      <x:c r="C7" s="2"/>
      <x:c r="D7" s="2"/>
      <x:c r="E7" s="2"/>
      <x:c r="F7" s="2"/>
    </x:row>
    <x:row r="8" ht="23" customHeight="1">
      <x:c r="A8" s="2"/>
      <x:c r="B8" s="2"/>
      <x:c r="C8" s="2"/>
      <x:c r="D8" s="2"/>
      <x:c r="E8" s="2"/>
      <x:c r="F8" s="2"/>
    </x:row>
    <x:row r="9" ht="23" customHeight="1">
      <x:c r="A9" s="8" t="str">
        <x:v>Стоимость привлечения ученика (CAC), ₽</x:v>
      </x:c>
      <x:c r="B9" s="9" t="n">
        <x:f>E24</x:f>
        <x:v>4000</x:v>
      </x:c>
      <x:c r="C9" s="2"/>
      <x:c r="D9" s="8" t="str">
        <x:v>Вклад на ученика после CAC, ₽</x:v>
      </x:c>
      <x:c r="E9" s="9" t="n">
        <x:f>E25</x:f>
        <x:v>9800</x:v>
      </x:c>
      <x:c r="F9" s="2"/>
    </x:row>
    <x:row r="10" ht="23" customHeight="1">
      <x:c r="A10" s="8" t="str">
        <x:v>Безубыточность, новых учеников</x:v>
      </x:c>
      <x:c r="B10" s="9" t="n">
        <x:f>E27</x:f>
        <x:v>16</x:v>
      </x:c>
      <x:c r="C10" s="2"/>
      <x:c r="D10" s="8" t="str">
        <x:v>Прибыль когорты, ₽</x:v>
      </x:c>
      <x:c r="E10" s="9" t="n">
        <x:f>E26</x:f>
        <x:v>340000</x:v>
      </x:c>
      <x:c r="F10" s="2"/>
    </x:row>
    <x:row r="11" ht="23" customHeight="1">
      <x:c r="A11" s="2"/>
      <x:c r="B11" s="2"/>
      <x:c r="C11" s="2"/>
      <x:c r="D11" s="2"/>
      <x:c r="E11" s="2"/>
      <x:c r="F11" s="2"/>
    </x:row>
    <x:row r="12" ht="23" customHeight="1">
      <x:c r="A12" s="5" t="str">
        <x:v>Модель полного цикла когорты. Цена курса относится ко всему обучению. Платежи в рассрочку здесь не моделируются.</x:v>
      </x:c>
      <x:c r="B12" s="2"/>
      <x:c r="C12" s="2"/>
      <x:c r="D12" s="2"/>
      <x:c r="E12" s="2"/>
      <x:c r="F12" s="2"/>
    </x:row>
    <x:row r="13" ht="23" customHeight="1">
      <x:c r="A13" s="5" t="str">
        <x:v>Возвраты уменьшают выручку один раз. Затраты обучения считаются на всех первоначально оплативших учеников.</x:v>
      </x:c>
      <x:c r="B13" s="2"/>
      <x:c r="C13" s="2"/>
      <x:c r="D13" s="2"/>
      <x:c r="E13" s="2"/>
      <x:c r="F13" s="2"/>
    </x:row>
    <x:row r="14" ht="23" customHeight="1">
      <x:c r="A14" s="5" t="str">
        <x:v>Расходы на привлечение вычитаются один раз. Проценты, налог на прибыль/УСН и повторные покупки не включены.</x:v>
      </x:c>
      <x:c r="B14" s="2"/>
      <x:c r="C14" s="2"/>
      <x:c r="D14" s="2"/>
      <x:c r="E14" s="2"/>
      <x:c r="F14" s="2"/>
    </x:row>
    <x:row r="15" ht="23" customHeight="1">
      <x:c r="A15" s="2"/>
      <x:c r="B15" s="2"/>
      <x:c r="C15" s="2"/>
      <x:c r="D15" s="2"/>
      <x:c r="E15" s="2"/>
      <x:c r="F15" s="2"/>
    </x:row>
    <x:row r="16" ht="25" customHeight="1">
      <x:c r="A16" s="11" t="str">
        <x:v>Данные когорты</x:v>
      </x:c>
      <x:c r="B16" s="11"/>
      <x:c r="C16" s="2"/>
      <x:c r="D16" s="11" t="str">
        <x:v>Расчёт когорты</x:v>
      </x:c>
      <x:c r="E16" s="11"/>
      <x:c r="F16" s="2"/>
    </x:row>
    <x:row r="17" ht="23" customHeight="1">
      <x:c r="A17" s="2" t="str">
        <x:v>Лиды платной кампании, шт.</x:v>
      </x:c>
      <x:c r="B17" s="14" t="n">
        <x:v>1000</x:v>
      </x:c>
      <x:c r="C17" s="2"/>
      <x:c r="D17" s="2" t="str">
        <x:v>Новые платящие ученики, чел.</x:v>
      </x:c>
      <x:c r="E17" s="7" t="n">
        <x:f>IF(AND(COUNT(B17:B18)=2,B17&gt;=0,B18&gt;=0,B18&lt;=1,MOD(B17,1)=0),ROUNDDOWN(B17*B18,0),"нет данных")</x:f>
        <x:v>50</x:v>
      </x:c>
      <x:c r="F17" s="2"/>
    </x:row>
    <x:row r="18" ht="23" customHeight="1">
      <x:c r="A18" s="2" t="str">
        <x:v>Конверсия лида в нового платящего ученика</x:v>
      </x:c>
      <x:c r="B18" s="17" t="n">
        <x:v>0.05</x:v>
      </x:c>
      <x:c r="C18" s="2"/>
      <x:c r="D18" s="2" t="str">
        <x:v>Выручка до возвратов, ₽</x:v>
      </x:c>
      <x:c r="E18" s="7" t="n">
        <x:f>IF(AND(ISNUMBER(E17),COUNT(B20)=1,B20&gt;=0),E17*B20,"нет данных")</x:f>
        <x:v>1000000</x:v>
      </x:c>
      <x:c r="F18" s="2"/>
    </x:row>
    <x:row r="19" ht="23" customHeight="1">
      <x:c r="A19" s="2" t="str">
        <x:v>Расходы на платное привлечение, ₽</x:v>
      </x:c>
      <x:c r="B19" s="14" t="n">
        <x:v>200000</x:v>
      </x:c>
      <x:c r="C19" s="2"/>
      <x:c r="D19" s="2" t="str">
        <x:v>Выручка после возвратов, ₽</x:v>
      </x:c>
      <x:c r="E19" s="7" t="n">
        <x:f>IF(AND(ISNUMBER(E18),COUNT(B21)=1,B21&gt;=0),IF(B21&gt;E18,"Проверьте возвраты",E18-B21),"нет данных")</x:f>
        <x:v>960000</x:v>
      </x:c>
      <x:c r="F19" s="2"/>
    </x:row>
    <x:row r="20" ht="23" customHeight="1">
      <x:c r="A20" s="2" t="str">
        <x:v>Полная цена курса на ученика, ₽</x:v>
      </x:c>
      <x:c r="B20" s="14" t="n">
        <x:v>20000</x:v>
      </x:c>
      <x:c r="C20" s="2"/>
      <x:c r="D20" s="2" t="str">
        <x:v>Обучение и платформа, ₽</x:v>
      </x:c>
      <x:c r="E20" s="7" t="n">
        <x:f>IF(AND(ISNUMBER(E17),COUNT(B22:B24)=3,MIN(B22:B24)&gt;=0),E17*SUM(B22:B24),"нет данных")</x:f>
        <x:v>240000</x:v>
      </x:c>
      <x:c r="F20" s="2"/>
    </x:row>
    <x:row r="21" ht="23" customHeight="1">
      <x:c r="A21" s="2" t="str">
        <x:v>Возвраты по когорте, ₽</x:v>
      </x:c>
      <x:c r="B21" s="14" t="n">
        <x:v>40000</x:v>
      </x:c>
      <x:c r="C21" s="2"/>
      <x:c r="D21" s="2" t="str">
        <x:v>Платёжная комиссия, ₽</x:v>
      </x:c>
      <x:c r="E21" s="7" t="n">
        <x:f>IF(AND(ISNUMBER(E18),COUNT(B25)=1,B25&gt;=0,B25&lt;=1),E18*B25,"нет данных")</x:f>
        <x:v>30000</x:v>
      </x:c>
      <x:c r="F21" s="2"/>
    </x:row>
    <x:row r="22" ht="23" customHeight="1">
      <x:c r="A22" s="2" t="str">
        <x:v>Преподаватели на ученика, ₽</x:v>
      </x:c>
      <x:c r="B22" s="14" t="n">
        <x:v>4000</x:v>
      </x:c>
      <x:c r="C22" s="2"/>
      <x:c r="D22" s="2" t="str">
        <x:v>Вклад до привлечения, ₽</x:v>
      </x:c>
      <x:c r="E22" s="7" t="n">
        <x:f>IF(AND(ISNUMBER(E19),ISNUMBER(E20),ISNUMBER(E21)),E19-E20-E21,"нет данных")</x:f>
        <x:v>690000</x:v>
      </x:c>
      <x:c r="F22" s="2"/>
    </x:row>
    <x:row r="23" ht="23" customHeight="1">
      <x:c r="A23" s="2" t="str">
        <x:v>Платформа на ученика, ₽</x:v>
      </x:c>
      <x:c r="B23" s="14" t="n">
        <x:v>500</x:v>
      </x:c>
      <x:c r="C23" s="2"/>
      <x:c r="D23" s="2" t="str">
        <x:v>Вклад до CAC на ученика, ₽</x:v>
      </x:c>
      <x:c r="E23" s="7" t="n">
        <x:f>IF(AND(ISNUMBER(E22),ISNUMBER(E17)),IF(E17=0,"нет данных",E22/E17),"нет данных")</x:f>
        <x:v>13800</x:v>
      </x:c>
      <x:c r="F23" s="2"/>
    </x:row>
    <x:row r="24" ht="23" customHeight="1">
      <x:c r="A24" s="2" t="str">
        <x:v>Прочие переменные на ученика, ₽</x:v>
      </x:c>
      <x:c r="B24" s="14" t="n">
        <x:v>300</x:v>
      </x:c>
      <x:c r="C24" s="2"/>
      <x:c r="D24" s="2" t="str">
        <x:v>CAC на нового ученика, ₽</x:v>
      </x:c>
      <x:c r="E24" s="7" t="n">
        <x:f>IF(AND(ISNUMBER(E17),COUNT(B19)=1,B19&gt;=0),IF(E17=0,"нет данных",B19/E17),"нет данных")</x:f>
        <x:v>4000</x:v>
      </x:c>
      <x:c r="F24" s="2"/>
    </x:row>
    <x:row r="25" ht="23" customHeight="1">
      <x:c r="A25" s="2" t="str">
        <x:v>Платёжная комиссия от полной выручки</x:v>
      </x:c>
      <x:c r="B25" s="17" t="n">
        <x:v>0.03</x:v>
      </x:c>
      <x:c r="C25" s="2"/>
      <x:c r="D25" s="18" t="str">
        <x:v>Вклад после CAC на ученика, ₽</x:v>
      </x:c>
      <x:c r="E25" s="19" t="n">
        <x:f>IF(AND(ISNUMBER(E23),ISNUMBER(E24)),E23-E24,"нет данных")</x:f>
        <x:v>9800</x:v>
      </x:c>
      <x:c r="F25" s="2"/>
    </x:row>
    <x:row r="26" ht="23" customHeight="1">
      <x:c r="A26" s="2" t="str">
        <x:v>Постоянные расходы когорты, ₽</x:v>
      </x:c>
      <x:c r="B26" s="14" t="n">
        <x:v>150000</x:v>
      </x:c>
      <x:c r="C26" s="2"/>
      <x:c r="D26" s="18" t="str">
        <x:v>Прибыль когорты, ₽</x:v>
      </x:c>
      <x:c r="E26" s="19" t="n">
        <x:f>IF(AND(ISNUMBER(E22),COUNT(B19)=1,COUNT(B26)=1,B19&gt;=0,B26&gt;=0),E22-B19-B26,"нет данных")</x:f>
        <x:v>340000</x:v>
      </x:c>
      <x:c r="F26" s="2"/>
    </x:row>
    <x:row r="27" ht="23" customHeight="1">
      <x:c r="A27" s="2" t="str">
        <x:v>Начало когорты</x:v>
      </x:c>
      <x:c r="B27" s="15" t="n">
        <x:v>46296</x:v>
      </x:c>
      <x:c r="C27" s="2"/>
      <x:c r="D27" s="18" t="str">
        <x:v>Безубыточность, новых учеников</x:v>
      </x:c>
      <x:c r="E27" s="19" t="n">
        <x:f>IF(AND(ISNUMBER(E25),COUNT(B26)=1,B26&gt;=0),IF(E25&lt;=0,"не достижима",ROUNDUP(B26/E25,0)),"нет данных")</x:f>
        <x:v>16</x:v>
      </x:c>
      <x:c r="F27" s="2"/>
    </x:row>
    <x:row r="28" ht="23" customHeight="1">
      <x:c r="A28" s="2" t="str">
        <x:v>Название курса</x:v>
      </x:c>
      <x:c r="B28" s="16" t="str">
        <x:v>Учебный курс</x:v>
      </x:c>
      <x:c r="C28" s="2"/>
      <x:c r="D28" s="2"/>
      <x:c r="E28" s="2"/>
      <x:c r="F28" s="2"/>
    </x:row>
    <x:row r="29" ht="23" customHeight="1">
      <x:c r="A29" s="2"/>
      <x:c r="B29" s="2"/>
      <x:c r="C29" s="2"/>
      <x:c r="D29" s="2"/>
      <x:c r="E29" s="2"/>
      <x:c r="F29" s="2"/>
    </x:row>
    <x:row r="30" ht="23" customHeight="1">
      <x:c r="A30" s="2" t="str">
        <x:v>Заполнение</x:v>
      </x:c>
      <x:c r="B30" s="2" t="str">
        <x:f>IF(COUNT(B17:B26)&lt;10,"Заполните числа",IF(OR(MIN(B17:B26)&lt;0,B18&gt;1,B25&gt;1,MOD(B17,1)&lt;&gt;0),"Проверьте числа",IF(NOT(ISNUMBER(E17)),"Проверьте лиды",IF(E17=0,"Нет учеников",IF(NOT(ISNUMBER(E19)),"Проверьте возвраты","заполнено")))))</x:f>
        <x:v>заполнено</x:v>
      </x:c>
      <x:c r="C30" s="2"/>
      <x:c r="D30" s="2"/>
      <x:c r="E30" s="2"/>
      <x:c r="F30" s="2"/>
    </x:row>
    <x:row r="31" ht="23" customHeight="1">
      <x:c r="A31" s="2"/>
      <x:c r="B31" s="2"/>
      <x:c r="C31" s="2"/>
      <x:c r="D31" s="2"/>
      <x:c r="E31" s="2"/>
      <x:c r="F31" s="2"/>
    </x:row>
    <x:row r="32" ht="23" customHeight="1">
      <x:c r="A32" s="5" t="str">
        <x:v>Безубыточность предполагает неизменные CAC, долю возвратов, цену и переменные затраты на ученика.</x:v>
      </x:c>
      <x:c r="B32" s="2"/>
      <x:c r="C32" s="2"/>
      <x:c r="D32" s="2"/>
      <x:c r="E32" s="2"/>
      <x:c r="F32" s="2"/>
    </x:row>
    <x:row r="33" ht="23" customHeight="1">
      <x:c r="A33" s="5" t="str">
        <x:v>Это план: число учеников округляется вниз. Комиссия начисляется на полную выручку до возвратов.</x:v>
      </x:c>
      <x:c r="B33" s="2"/>
      <x:c r="C33" s="2"/>
      <x:c r="D33" s="2"/>
      <x:c r="E33" s="2"/>
      <x:c r="F33" s="2"/>
    </x:row>
    <x:row r="34" ht="23" customHeight="1">
      <x:c r="A34" s="5" t="str">
        <x:v>При нуле учеников CAC и вклад на ученика недоступны. Уже понесённые расходы сохраняются в прибыли когорты.</x:v>
      </x:c>
      <x:c r="B34" s="2"/>
      <x:c r="C34" s="2"/>
      <x:c r="D34" s="2"/>
      <x:c r="E34" s="2"/>
      <x:c r="F34" s="2"/>
    </x:row>
    <x:row r="35" ht="23" customHeight="1">
      <x:c r="A35" s="5" t="str">
        <x:v>Постоянные расходы не включают привлечение и переменные статьи выше. Все суммы на единой базе по НДС.</x:v>
      </x:c>
      <x:c r="B35" s="2"/>
      <x:c r="C35" s="2"/>
      <x:c r="D35" s="2"/>
      <x:c r="E35" s="2"/>
      <x:c r="F35" s="2"/>
    </x:row>
    <x:row r="36" ht="23" customHeight="1">
      <x:c r="A36" s="5" t="str">
        <x:v>Для следующей когорты сделайте копию файла. Повторные продажи и LTV не предполагаются.</x:v>
      </x:c>
      <x:c r="B36" s="2"/>
      <x:c r="C36" s="2"/>
      <x:c r="D36" s="2"/>
      <x:c r="E36" s="2"/>
      <x:c r="F36" s="2"/>
    </x:row>
    <x:row r="37" ht="23" customHeight="1">
      <x:c r="A37" s="2"/>
      <x:c r="B37" s="2"/>
      <x:c r="C37" s="2"/>
      <x:c r="D37" s="2"/>
      <x:c r="E37" s="2"/>
      <x:c r="F37" s="2"/>
    </x:row>
    <x:row r="38" ht="23" customHeight="1">
      <x:c r="A38" s="2"/>
      <x:c r="B38" s="2"/>
      <x:c r="C38" s="2"/>
      <x:c r="D38" s="2"/>
      <x:c r="E38" s="2"/>
      <x:c r="F38" s="2"/>
    </x:row>
    <x:row r="39" ht="23" customHeight="1">
      <x:c r="A39" s="2"/>
      <x:c r="B39" s="2"/>
      <x:c r="C39" s="2"/>
      <x:c r="D39" s="2" t="str">
        <x:v>Проверка прибыли, ₽</x:v>
      </x:c>
      <x:c r="E39" s="20" t="n">
        <x:f>IF(AND(ISNUMBER(E25),ISNUMBER(E17),ISNUMBER(E26)),E26-(E25*E17-B26),"нет данных")</x:f>
        <x:v>0</x:v>
      </x:c>
      <x:c r="F39" s="2"/>
    </x:row>
    <x:row r="40" ht="23" customHeight="1">
      <x:c r="A40" s="2"/>
      <x:c r="B40" s="2"/>
      <x:c r="C40" s="2"/>
      <x:c r="D40" s="2"/>
      <x:c r="E40" s="2"/>
      <x:c r="F40" s="2"/>
    </x:row>
    <x:row r="41" ht="23" customHeight="1">
      <x:c r="A41" s="2"/>
      <x:c r="B41" s="2"/>
      <x:c r="C41" s="2"/>
      <x:c r="D41" s="2"/>
      <x:c r="E41" s="2"/>
      <x:c r="F41" s="2"/>
    </x:row>
    <x:row r="42" ht="23" customHeight="1">
      <x:c r="A42" s="2"/>
      <x:c r="B42" s="2"/>
      <x:c r="C42" s="2"/>
      <x:c r="D42" s="2"/>
      <x:c r="E42" s="2"/>
      <x:c r="F42" s="2"/>
    </x:row>
    <x:row r="43" ht="23" customHeight="1">
      <x:c r="A43" s="2"/>
      <x:c r="B43" s="2"/>
      <x:c r="C43" s="2"/>
      <x:c r="D43" s="2"/>
      <x:c r="E43" s="2"/>
      <x:c r="F43" s="2"/>
    </x:row>
    <x:row r="44" ht="23" customHeight="1">
      <x:c r="A44" s="2"/>
      <x:c r="B44" s="2"/>
      <x:c r="C44" s="2"/>
      <x:c r="D44" s="2"/>
      <x:c r="E44" s="2"/>
      <x:c r="F44" s="2"/>
    </x:row>
    <x:row r="45" ht="23" customHeight="1">
      <x:c r="A45" s="2"/>
      <x:c r="B45" s="2"/>
      <x:c r="C45" s="2"/>
      <x:c r="D45" s="2"/>
      <x:c r="E45" s="2"/>
      <x:c r="F45" s="2"/>
    </x:row>
    <x:row r="46" ht="23" customHeight="1">
      <x:c r="A46" s="2"/>
      <x:c r="B46" s="2"/>
      <x:c r="C46" s="2"/>
      <x:c r="D46" s="2"/>
      <x:c r="E46" s="2"/>
      <x:c r="F46" s="2"/>
    </x:row>
  </x:sheetData>
  <x:conditionalFormatting sqref="E19:E19">
    <x:cfRule type="containsText" dxfId="0" priority="1" operator="containsText" text="Заполните"/>
    <x:cfRule type="containsText" dxfId="1" priority="2" operator="containsText" text="Проверьте"/>
    <x:cfRule type="containsText" dxfId="2" priority="3" operator="containsText" text="Неполный"/>
  </x:conditionalFormatting>
  <x:conditionalFormatting sqref="B30:B30">
    <x:cfRule type="containsText" dxfId="3" priority="4" operator="containsText" text="Заполните"/>
    <x:cfRule type="containsText" dxfId="4" priority="5" operator="containsText" text="Проверьте"/>
    <x:cfRule type="containsText" dxfId="5" priority="6" operator="containsText" text="Неполный"/>
  </x:conditionalFormatting>
  <x:dataValidations count="5">
    <x:dataValidation type="whole" operator="between" sqref="B17">
      <x:formula1>0</x:formula1>
      <x:formula2>1000000000000</x:formula2>
    </x:dataValidation>
    <x:dataValidation type="decimal" operator="between" sqref="B18">
      <x:formula1>0</x:formula1>
      <x:formula2>1</x:formula2>
    </x:dataValidation>
    <x:dataValidation type="decimal" operator="between" sqref="B19:B24">
      <x:formula1>0</x:formula1>
      <x:formula2>1000000000000</x:formula2>
    </x:dataValidation>
    <x:dataValidation type="decimal" operator="between" sqref="B25">
      <x:formula1>0</x:formula1>
      <x:formula2>1</x:formula2>
    </x:dataValidation>
    <x:dataValidation type="decimal" operator="between" sqref="B26">
      <x:formula1>0</x:formula1>
      <x:formula2>1000000000000</x:formula2>
    </x:dataValidation>
  </x:dataValidations>
  <x:pageMargins left="0.7" right="0.7" top="0.75" bottom="0.75" header="0.3" footer="0.3"/>
</x:worksheet>
</file>